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00" activeTab="0"/>
  </bookViews>
  <sheets>
    <sheet name="計算表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<sst xmlns="http://schemas.openxmlformats.org/spreadsheetml/2006/main" count="93" uniqueCount="84">
  <si>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総合計</t>
  </si>
  <si>
    <r>
      <t>御社オリジナルデザインの</t>
    </r>
    <r>
      <rPr>
        <b/>
        <sz val="10.5"/>
        <color indexed="14"/>
        <rFont val="Century"/>
        <family val="1"/>
      </rPr>
      <t>Wind jewelry</t>
    </r>
    <r>
      <rPr>
        <b/>
        <sz val="10.5"/>
        <color indexed="14"/>
        <rFont val="ＭＳ 明朝"/>
        <family val="1"/>
      </rPr>
      <t>　／　</t>
    </r>
    <r>
      <rPr>
        <sz val="10.5"/>
        <color indexed="14"/>
        <rFont val="ＭＳ 明朝"/>
        <family val="1"/>
      </rPr>
      <t>御社オリジナルデザインの</t>
    </r>
    <r>
      <rPr>
        <b/>
        <sz val="10.5"/>
        <color indexed="14"/>
        <rFont val="ＭＳ 明朝"/>
        <family val="1"/>
      </rPr>
      <t>レインボースティック</t>
    </r>
    <r>
      <rPr>
        <sz val="10.5"/>
        <color indexed="14"/>
        <rFont val="ＭＳ 明朝"/>
        <family val="1"/>
      </rPr>
      <t>製作いたします</t>
    </r>
    <r>
      <rPr>
        <sz val="10.5"/>
        <color indexed="14"/>
        <rFont val="Century"/>
        <family val="1"/>
      </rPr>
      <t xml:space="preserve">  </t>
    </r>
  </si>
  <si>
    <t>*100本以下の場合の送料は、折り返しご連絡いたします。</t>
  </si>
  <si>
    <t>消費税</t>
  </si>
  <si>
    <t>税込</t>
  </si>
  <si>
    <t>ＷＪ　２４Ｋ仕上げ　チャイム　　（出荷単位６）　　　　　　　　　　　　　</t>
  </si>
  <si>
    <t>ＷＪ　２４Ｋ仕上げ　チャイム＋クリスタル球　セット　（出荷単位６）　　　</t>
  </si>
  <si>
    <t>ＷＪ　２４Ｋ仕上げ　卓上スタンド　　（出荷単位６）　　　　　　　　　　　</t>
  </si>
  <si>
    <t>ＷＪ　オリジナルクリスタルペン　　（出荷単位６）　　　　　　　　　　　　</t>
  </si>
  <si>
    <t>ＷＪ　シャンデリア用　トーラス＋クリスタル８角　　　（出荷単位６）　　　</t>
  </si>
  <si>
    <t>ＷＪ　ディスプレイ　吊り下げモーター　本体＋ラッピング（出荷単位６）　</t>
  </si>
  <si>
    <t>オーロラライト　２５ｃｍ   LED 10灯　SET  （出荷単位６）　　　　 　</t>
  </si>
  <si>
    <t>オーロラライト　２５ｃｍ   LED 10灯　＆モーターSET （出荷単位６） 　</t>
  </si>
  <si>
    <t>オーロラライト　２５ｃｍ   レインボーLED　SET  （出荷単位６）　　　　</t>
  </si>
  <si>
    <t>オーロラライト　２５ｃｍ  レインボーLED＆ＡＣアダプタSET（出荷単位６）</t>
  </si>
  <si>
    <t>オーロラライト　１８ｃｍ　　LED 10灯　SET  （出荷単位６）　　　　</t>
  </si>
  <si>
    <t>オーロラライト　１８ｃｍ   LED 10灯　＆モーターSET （出荷単位６）　</t>
  </si>
  <si>
    <t>星形２４面体　１５ｃｍ　  LED 10灯　SET   　（出荷単位６）　　</t>
  </si>
  <si>
    <t>星形２４面体　１５ｃｍ　  モーター　SET 　　（出荷単位６）　　　　　</t>
  </si>
  <si>
    <t>オーロラライト　１８ｃｍ  レインボーLED＆ＡＣアダプタSET （出荷単位６）</t>
  </si>
  <si>
    <t>　ディスプレイ台　　低速回転　　　　（出荷単位６）　　　　　　　　　</t>
  </si>
  <si>
    <t>ＷＪ　オリジナルクリスタルペン　　天然オパール入　（出荷単位１）　　　　</t>
  </si>
  <si>
    <t>ＷＪ　ディスプレイ　吊り下げモーター　本体　　（出荷単位１２）　　　　　</t>
  </si>
  <si>
    <t>ＷＪ　オリジナルアート　額装　　　Ａ４　　（出荷単位１）　　　　　　　　</t>
  </si>
  <si>
    <t>ＷＪ　オリジナルアート　額装　　　Ａ４　　金箔　（出荷単位１）　　　　　</t>
  </si>
  <si>
    <t>ＷＪ　オリジナルアート　額装　　ポストカード　金箔　（出荷単位１）　　　</t>
  </si>
  <si>
    <t>ＷＪ　オリジナル　オパールリング　純銀＋プラチナ仕上げ　（出荷単位１）　</t>
  </si>
  <si>
    <t>ＷＪ　オリジナル　オパールリング　純銀＋２４Ｋ仕上げ　（出荷単位１）　　</t>
  </si>
  <si>
    <t>ＷＪ　オリジナル　オパール　黄金の鍵　純銀＋２４Ｋ仕上げ　（出荷単位１）</t>
  </si>
  <si>
    <t>ＷＪ　オリジナル　魔法のブレスレット　　　（出荷単位１）　　　　　　　　</t>
  </si>
  <si>
    <t>ｗｊ　シャンデリア 6灯　（出荷単位１）　　　下代　４0０００円　　　　　</t>
  </si>
  <si>
    <t>ギフト用手提げ袋　　　（出荷単位１２）　　　　　　　　　　</t>
  </si>
  <si>
    <t>ＲＳ電動回転ディスプレイ　　　（出荷単位１）下代　３０００円</t>
  </si>
  <si>
    <t>ＷＪ　卓上　クリスタルフラワーアレンジメント　　　（出荷単位３）　　　　</t>
  </si>
  <si>
    <t>　クラゲ　レインボースティック　　（出荷単位３）　　　　　</t>
  </si>
  <si>
    <t>発注単位</t>
  </si>
  <si>
    <t>下代　\3000</t>
  </si>
  <si>
    <t>下代\40000</t>
  </si>
  <si>
    <r>
      <t>１セット　２０種類ｘ４色　合計８０点　　</t>
    </r>
    <r>
      <rPr>
        <sz val="10.5"/>
        <color indexed="14"/>
        <rFont val="ＭＳ 明朝"/>
        <family val="1"/>
      </rPr>
      <t>卸５５％　</t>
    </r>
    <r>
      <rPr>
        <sz val="10.5"/>
        <rFont val="ＭＳ 明朝"/>
        <family val="1"/>
      </rPr>
      <t>　</t>
    </r>
    <r>
      <rPr>
        <sz val="10.5"/>
        <color indexed="14"/>
        <rFont val="ＭＳ 明朝"/>
        <family val="1"/>
      </rPr>
      <t>送料無料</t>
    </r>
  </si>
  <si>
    <r>
      <t>２セット　２０種類ｘ４色　合計１６０点　</t>
    </r>
    <r>
      <rPr>
        <sz val="10.5"/>
        <color indexed="14"/>
        <rFont val="ＭＳ 明朝"/>
        <family val="1"/>
      </rPr>
      <t>卸５０％</t>
    </r>
    <r>
      <rPr>
        <sz val="10.5"/>
        <rFont val="ＭＳ 明朝"/>
        <family val="1"/>
      </rPr>
      <t>　　</t>
    </r>
    <r>
      <rPr>
        <sz val="10.5"/>
        <color indexed="14"/>
        <rFont val="ＭＳ 明朝"/>
        <family val="1"/>
      </rPr>
      <t>送料無料</t>
    </r>
  </si>
  <si>
    <r>
      <t>３セット　２０種類ｘ４色　合計２４０点　</t>
    </r>
    <r>
      <rPr>
        <sz val="10.5"/>
        <color indexed="14"/>
        <rFont val="ＭＳ 明朝"/>
        <family val="1"/>
      </rPr>
      <t>卸４５％</t>
    </r>
    <r>
      <rPr>
        <sz val="10.5"/>
        <rFont val="ＭＳ 明朝"/>
        <family val="1"/>
      </rPr>
      <t>　　</t>
    </r>
    <r>
      <rPr>
        <sz val="10.5"/>
        <color indexed="14"/>
        <rFont val="ＭＳ 明朝"/>
        <family val="1"/>
      </rPr>
      <t>送料無料</t>
    </r>
  </si>
  <si>
    <t>　デザイン製作Ｘ数量＝　お見積もりさせて頂きます。</t>
  </si>
  <si>
    <t>www.777angel.com/</t>
  </si>
  <si>
    <r>
      <t>Wind jewelry</t>
    </r>
    <r>
      <rPr>
        <b/>
        <sz val="20"/>
        <rFont val="ＭＳ 明朝"/>
        <family val="1"/>
      </rPr>
      <t>　</t>
    </r>
    <r>
      <rPr>
        <b/>
        <sz val="16"/>
        <rFont val="ＭＳ 明朝"/>
        <family val="1"/>
      </rPr>
      <t>ＯＰＥＮ価格</t>
    </r>
  </si>
  <si>
    <r>
      <t>小売店様向け卸価格表（税別）</t>
    </r>
    <r>
      <rPr>
        <b/>
        <sz val="10.5"/>
        <color indexed="10"/>
        <rFont val="ＭＳ 明朝"/>
        <family val="1"/>
      </rPr>
      <t>ネット販売不可　　※別契約</t>
    </r>
  </si>
  <si>
    <t>　　</t>
  </si>
  <si>
    <t>合計</t>
  </si>
  <si>
    <t>推奨小売価格</t>
  </si>
  <si>
    <r>
      <t>自由選択１０デザインｘ４色　合計４０点　</t>
    </r>
    <r>
      <rPr>
        <sz val="10.5"/>
        <color indexed="14"/>
        <rFont val="ＭＳ 明朝"/>
        <family val="1"/>
      </rPr>
      <t>卸６０％</t>
    </r>
    <r>
      <rPr>
        <sz val="10.5"/>
        <rFont val="ＭＳ 明朝"/>
        <family val="1"/>
      </rPr>
      <t>　　</t>
    </r>
    <r>
      <rPr>
        <sz val="10.5"/>
        <color indexed="14"/>
        <rFont val="ＭＳ 明朝"/>
        <family val="1"/>
      </rPr>
      <t>送料無料　　</t>
    </r>
  </si>
  <si>
    <t>推奨小売価格</t>
  </si>
  <si>
    <t>金額</t>
  </si>
  <si>
    <t>数量</t>
  </si>
  <si>
    <t>↓</t>
  </si>
  <si>
    <r>
      <t>Wind jewelry</t>
    </r>
    <r>
      <rPr>
        <b/>
        <sz val="20"/>
        <rFont val="ＭＳ 明朝"/>
        <family val="1"/>
      </rPr>
      <t>　</t>
    </r>
    <r>
      <rPr>
        <b/>
        <sz val="16"/>
        <rFont val="ＭＳ 明朝"/>
        <family val="1"/>
      </rPr>
      <t>ＯＰＥＮ価格　　卸価格（税別）</t>
    </r>
  </si>
  <si>
    <t>　　　　　　　　※　22.23.24　本体　組立式</t>
  </si>
  <si>
    <t>RS-1　　　</t>
  </si>
  <si>
    <t>RS-2  　　</t>
  </si>
  <si>
    <t>RS-2-2</t>
  </si>
  <si>
    <t>RS-3. 　　</t>
  </si>
  <si>
    <r>
      <t xml:space="preserve">RAINBOW STICK   </t>
    </r>
    <r>
      <rPr>
        <b/>
        <sz val="16"/>
        <rFont val="ＭＳ 明朝"/>
        <family val="1"/>
      </rPr>
      <t>卸価格　（税別）</t>
    </r>
  </si>
  <si>
    <t xml:space="preserve">RS-4  </t>
  </si>
  <si>
    <t>ダブルレインボースティック　　（出荷単位５０）　　　　　　</t>
  </si>
  <si>
    <t>キャラクター付　レインボースティック　（出荷単位５０）　　</t>
  </si>
  <si>
    <t>　WJ本体＋クリスタル球＋オリジナルｂａｇ</t>
  </si>
  <si>
    <t>　WJ本体＋８角クリスタル＋トーラス＋オリジナルｂａｇ</t>
  </si>
  <si>
    <t>　WJ本体＋クリスタル球＋トーラス＋オリジナルｂａｇ</t>
  </si>
  <si>
    <t>オーロラライト　１８ｃｍ   レインボーLED　SET  （出荷単位６）　　　</t>
  </si>
  <si>
    <t>オーロラライト　１８ｃｍ  レインボーLED＆ＡＣアダプタSET （出荷単位６）</t>
  </si>
  <si>
    <t>合計１００本　　　送料無料</t>
  </si>
  <si>
    <t>数量を増やして頂くと、卸価格になります。</t>
  </si>
  <si>
    <t>100本以上送料無料</t>
  </si>
  <si>
    <t>http://www.777angel.com/windjewelry/wj/wj01.htm</t>
  </si>
  <si>
    <t>（デザイン一覧表）</t>
  </si>
  <si>
    <t>デザインNo.をご記入下さい。</t>
  </si>
  <si>
    <t>お客様情報をご記入下さい。</t>
  </si>
  <si>
    <r>
      <t>　詳しくはお問い合わせください。</t>
    </r>
    <r>
      <rPr>
        <sz val="14"/>
        <rFont val="ＭＳ 明朝"/>
        <family val="1"/>
      </rPr>
      <t>　　</t>
    </r>
    <r>
      <rPr>
        <sz val="14"/>
        <rFont val="Century"/>
        <family val="1"/>
      </rPr>
      <t>prodia@sky.bbexcite.jp</t>
    </r>
  </si>
  <si>
    <t>入力後メールに添付し、送信お願いいたします。</t>
  </si>
  <si>
    <t>10-2</t>
  </si>
  <si>
    <t>ＷＪ　シャンデリア用　トーラス＋クリスタル球　　（出荷単位６）　　　　</t>
  </si>
  <si>
    <t>ＷＪ　妖精　クリスタル球　　（出荷単位６）</t>
  </si>
  <si>
    <t>振込先1：みずほ銀行　前橋支店　(普）1578388　口座名義　ＰＲＯＤＩＡ</t>
  </si>
  <si>
    <t>振込先2：ゆうちょ銀行　10420-24065641　口座名義　カ）プロデイア</t>
  </si>
  <si>
    <t>　※ご案内があるまでご入金はお待ちください</t>
  </si>
  <si>
    <r>
      <t>　　　　　　</t>
    </r>
    <r>
      <rPr>
        <sz val="14"/>
        <color indexed="12"/>
        <rFont val="Century"/>
        <family val="1"/>
      </rPr>
      <t>PRODIA</t>
    </r>
    <r>
      <rPr>
        <sz val="14"/>
        <color indexed="12"/>
        <rFont val="ＭＳ 明朝"/>
        <family val="1"/>
      </rPr>
      <t>　</t>
    </r>
    <r>
      <rPr>
        <sz val="14"/>
        <color indexed="12"/>
        <rFont val="Century"/>
        <family val="1"/>
      </rPr>
      <t>TEL 0277-30-2030</t>
    </r>
    <r>
      <rPr>
        <sz val="14"/>
        <color indexed="12"/>
        <rFont val="ＭＳ 明朝"/>
        <family val="1"/>
      </rPr>
      <t>　　</t>
    </r>
    <r>
      <rPr>
        <sz val="14"/>
        <color indexed="12"/>
        <rFont val="Century"/>
        <family val="1"/>
      </rPr>
      <t>FAX 0277-47-7272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</si>
</sst>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\&quot;#,##0_);[Red]\(&quot;\&quot;#,##0\)"/>
    <numFmt numFmtId="182" formatCode="&quot;\&quot;#,##0.0;&quot;\&quot;\-#,##0.0"/>
    <numFmt numFmtId="183" formatCode="&quot;\&quot;#,##0.0_);[Red]\(&quot;\&quot;#,##0.0\)"/>
    <numFmt numFmtId="184" formatCode="&quot;\&quot;#,##0.00_);[Red]\(&quot;\&quot;#,##0.00\)"/>
    <numFmt numFmtId="185" formatCode="&quot;\&quot;#,##0_);\(&quot;\&quot;#,##0\)"/>
  </numFmts>
  <fonts count="35">
    <font>
      <sz val="11"/>
      <name val="ＭＳ Ｐゴシック"/>
      <family val="3"/>
    </font>
    <font>
      <sz val="10.5"/>
      <name val="ＭＳ 明朝"/>
      <family val="1"/>
    </font>
    <font>
      <b/>
      <sz val="10.5"/>
      <color indexed="14"/>
      <name val="ＭＳ 明朝"/>
      <family val="1"/>
    </font>
    <font>
      <sz val="10.5"/>
      <color indexed="14"/>
      <name val="ＭＳ 明朝"/>
      <family val="1"/>
    </font>
    <font>
      <sz val="14"/>
      <color indexed="12"/>
      <name val="ＭＳ 明朝"/>
      <family val="1"/>
    </font>
    <font>
      <sz val="14"/>
      <color indexed="12"/>
      <name val="Century"/>
      <family val="1"/>
    </font>
    <font>
      <b/>
      <sz val="20"/>
      <name val="Century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b/>
      <sz val="18"/>
      <name val="Century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0.5"/>
      <color indexed="10"/>
      <name val="ＭＳ 明朝"/>
      <family val="1"/>
    </font>
    <font>
      <b/>
      <sz val="10.5"/>
      <color indexed="10"/>
      <name val="Century"/>
      <family val="1"/>
    </font>
    <font>
      <b/>
      <sz val="10.5"/>
      <color indexed="12"/>
      <name val="Century"/>
      <family val="1"/>
    </font>
    <font>
      <sz val="10.5"/>
      <color indexed="14"/>
      <name val="Century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0.5"/>
      <color indexed="14"/>
      <name val="Century"/>
      <family val="1"/>
    </font>
    <font>
      <b/>
      <sz val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Century"/>
      <family val="1"/>
    </font>
    <font>
      <sz val="10"/>
      <color indexed="12"/>
      <name val="ＭＳ Ｐゴシック"/>
      <family val="3"/>
    </font>
    <font>
      <b/>
      <sz val="10"/>
      <color indexed="12"/>
      <name val="ＭＳ 明朝"/>
      <family val="1"/>
    </font>
    <font>
      <sz val="10"/>
      <name val="Century"/>
      <family val="1"/>
    </font>
    <font>
      <sz val="10"/>
      <color indexed="12"/>
      <name val="ＭＳ 明朝"/>
      <family val="1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25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81" fontId="19" fillId="2" borderId="0" xfId="0" applyNumberFormat="1" applyFont="1" applyFill="1" applyAlignment="1">
      <alignment horizontal="center" vertical="center"/>
    </xf>
    <xf numFmtId="181" fontId="0" fillId="2" borderId="0" xfId="0" applyNumberForma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81" fontId="20" fillId="2" borderId="0" xfId="0" applyNumberFormat="1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181" fontId="23" fillId="2" borderId="2" xfId="0" applyNumberFormat="1" applyFont="1" applyFill="1" applyBorder="1" applyAlignment="1">
      <alignment horizontal="right" vertical="center"/>
    </xf>
    <xf numFmtId="181" fontId="24" fillId="2" borderId="2" xfId="0" applyNumberFormat="1" applyFont="1" applyFill="1" applyBorder="1" applyAlignment="1">
      <alignment vertical="center"/>
    </xf>
    <xf numFmtId="5" fontId="23" fillId="2" borderId="2" xfId="0" applyNumberFormat="1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181" fontId="0" fillId="2" borderId="0" xfId="0" applyNumberFormat="1" applyFont="1" applyFill="1" applyAlignment="1">
      <alignment horizontal="left" vertical="center"/>
    </xf>
    <xf numFmtId="0" fontId="25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vertical="center"/>
    </xf>
    <xf numFmtId="0" fontId="26" fillId="2" borderId="7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vertical="center"/>
    </xf>
    <xf numFmtId="5" fontId="25" fillId="2" borderId="8" xfId="0" applyNumberFormat="1" applyFont="1" applyFill="1" applyBorder="1" applyAlignment="1">
      <alignment vertical="center"/>
    </xf>
    <xf numFmtId="0" fontId="30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vertical="center"/>
    </xf>
    <xf numFmtId="5" fontId="25" fillId="2" borderId="10" xfId="0" applyNumberFormat="1" applyFont="1" applyFill="1" applyBorder="1" applyAlignment="1">
      <alignment vertical="center"/>
    </xf>
    <xf numFmtId="0" fontId="26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180" fontId="23" fillId="2" borderId="2" xfId="0" applyNumberFormat="1" applyFont="1" applyFill="1" applyBorder="1" applyAlignment="1">
      <alignment horizontal="right" vertical="center"/>
    </xf>
    <xf numFmtId="0" fontId="32" fillId="2" borderId="0" xfId="16" applyFill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5" fontId="25" fillId="2" borderId="11" xfId="0" applyNumberFormat="1" applyFont="1" applyFill="1" applyBorder="1" applyAlignment="1">
      <alignment horizontal="center" vertical="center"/>
    </xf>
    <xf numFmtId="181" fontId="25" fillId="2" borderId="1" xfId="0" applyNumberFormat="1" applyFont="1" applyFill="1" applyBorder="1" applyAlignment="1">
      <alignment horizontal="center" vertical="center"/>
    </xf>
    <xf numFmtId="181" fontId="27" fillId="2" borderId="1" xfId="0" applyNumberFormat="1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right" vertical="center"/>
    </xf>
    <xf numFmtId="0" fontId="25" fillId="2" borderId="15" xfId="0" applyFont="1" applyFill="1" applyBorder="1" applyAlignment="1">
      <alignment horizontal="right" vertical="center"/>
    </xf>
    <xf numFmtId="5" fontId="25" fillId="2" borderId="11" xfId="0" applyNumberFormat="1" applyFont="1" applyFill="1" applyBorder="1" applyAlignment="1">
      <alignment vertical="center"/>
    </xf>
    <xf numFmtId="5" fontId="25" fillId="2" borderId="16" xfId="0" applyNumberFormat="1" applyFont="1" applyFill="1" applyBorder="1" applyAlignment="1">
      <alignment vertical="center"/>
    </xf>
    <xf numFmtId="181" fontId="27" fillId="2" borderId="1" xfId="0" applyNumberFormat="1" applyFont="1" applyFill="1" applyBorder="1" applyAlignment="1">
      <alignment vertical="center"/>
    </xf>
    <xf numFmtId="181" fontId="27" fillId="2" borderId="6" xfId="0" applyNumberFormat="1" applyFont="1" applyFill="1" applyBorder="1" applyAlignment="1">
      <alignment vertical="center"/>
    </xf>
    <xf numFmtId="181" fontId="27" fillId="2" borderId="17" xfId="0" applyNumberFormat="1" applyFont="1" applyFill="1" applyBorder="1" applyAlignment="1">
      <alignment vertical="center"/>
    </xf>
    <xf numFmtId="0" fontId="25" fillId="2" borderId="18" xfId="0" applyFont="1" applyFill="1" applyBorder="1" applyAlignment="1">
      <alignment horizontal="right" vertical="center"/>
    </xf>
    <xf numFmtId="0" fontId="25" fillId="2" borderId="19" xfId="0" applyFont="1" applyFill="1" applyBorder="1" applyAlignment="1">
      <alignment horizontal="right" vertical="center"/>
    </xf>
    <xf numFmtId="5" fontId="25" fillId="2" borderId="16" xfId="0" applyNumberFormat="1" applyFont="1" applyFill="1" applyBorder="1" applyAlignment="1">
      <alignment horizontal="right" vertical="center"/>
    </xf>
    <xf numFmtId="5" fontId="25" fillId="2" borderId="12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center"/>
    </xf>
    <xf numFmtId="5" fontId="27" fillId="2" borderId="1" xfId="0" applyNumberFormat="1" applyFont="1" applyFill="1" applyBorder="1" applyAlignment="1">
      <alignment horizontal="right" vertical="center"/>
    </xf>
    <xf numFmtId="5" fontId="25" fillId="2" borderId="15" xfId="0" applyNumberFormat="1" applyFont="1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5" fontId="23" fillId="2" borderId="3" xfId="0" applyNumberFormat="1" applyFont="1" applyFill="1" applyBorder="1" applyAlignment="1">
      <alignment horizontal="right" vertical="center"/>
    </xf>
    <xf numFmtId="181" fontId="0" fillId="2" borderId="0" xfId="0" applyNumberFormat="1" applyFill="1" applyAlignment="1">
      <alignment vertical="center"/>
    </xf>
    <xf numFmtId="56" fontId="26" fillId="2" borderId="2" xfId="0" applyNumberFormat="1" applyFont="1" applyFill="1" applyBorder="1" applyAlignment="1" quotePrefix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4" fillId="2" borderId="0" xfId="16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77angel.com/windjewelry/wj/wj01.htm" TargetMode="External" /><Relationship Id="rId2" Type="http://schemas.openxmlformats.org/officeDocument/2006/relationships/hyperlink" Target="mailto:prodia@sky.bbexcit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D7" sqref="D7"/>
    </sheetView>
  </sheetViews>
  <sheetFormatPr defaultColWidth="9.00390625" defaultRowHeight="13.5"/>
  <cols>
    <col min="1" max="1" width="7.00390625" style="3" customWidth="1"/>
    <col min="2" max="2" width="59.50390625" style="3" customWidth="1"/>
    <col min="3" max="3" width="13.00390625" style="3" bestFit="1" customWidth="1"/>
    <col min="4" max="4" width="9.00390625" style="4" bestFit="1" customWidth="1"/>
    <col min="5" max="5" width="10.875" style="4" bestFit="1" customWidth="1"/>
    <col min="6" max="6" width="10.875" style="5" bestFit="1" customWidth="1"/>
    <col min="7" max="16384" width="9.00390625" style="3" customWidth="1"/>
  </cols>
  <sheetData>
    <row r="1" ht="21.75" customHeight="1">
      <c r="A1" s="2" t="s">
        <v>43</v>
      </c>
    </row>
    <row r="2" ht="21">
      <c r="A2" s="6" t="s">
        <v>44</v>
      </c>
    </row>
    <row r="3" ht="13.5">
      <c r="A3" s="7"/>
    </row>
    <row r="4" ht="25.5">
      <c r="A4" s="2" t="s">
        <v>53</v>
      </c>
    </row>
    <row r="5" ht="14.25" thickBot="1"/>
    <row r="6" spans="1:6" ht="14.25" thickTop="1">
      <c r="A6" s="22"/>
      <c r="B6" s="22"/>
      <c r="C6" s="43" t="s">
        <v>47</v>
      </c>
      <c r="D6" s="47" t="s">
        <v>51</v>
      </c>
      <c r="E6" s="45" t="s">
        <v>50</v>
      </c>
      <c r="F6" s="3"/>
    </row>
    <row r="7" spans="1:6" ht="15.75" customHeight="1">
      <c r="A7" s="23">
        <v>1</v>
      </c>
      <c r="B7" s="22" t="s">
        <v>63</v>
      </c>
      <c r="C7" s="44">
        <v>3000</v>
      </c>
      <c r="D7" s="48">
        <v>0</v>
      </c>
      <c r="E7" s="46">
        <f>C7*D7</f>
        <v>0</v>
      </c>
      <c r="F7" s="3"/>
    </row>
    <row r="8" spans="1:6" ht="15.75" customHeight="1">
      <c r="A8" s="23">
        <v>2</v>
      </c>
      <c r="B8" s="22" t="s">
        <v>64</v>
      </c>
      <c r="C8" s="44">
        <v>3000</v>
      </c>
      <c r="D8" s="48">
        <v>0</v>
      </c>
      <c r="E8" s="46">
        <f>C8*D8</f>
        <v>0</v>
      </c>
      <c r="F8" s="3"/>
    </row>
    <row r="9" spans="1:6" ht="15.75" customHeight="1" thickBot="1">
      <c r="A9" s="23">
        <v>3</v>
      </c>
      <c r="B9" s="22" t="s">
        <v>65</v>
      </c>
      <c r="C9" s="44">
        <v>3500</v>
      </c>
      <c r="D9" s="49">
        <v>0</v>
      </c>
      <c r="E9" s="46">
        <f>C9*D9</f>
        <v>0</v>
      </c>
      <c r="F9" s="3"/>
    </row>
    <row r="10" spans="1:6" ht="20.25" customHeight="1" thickTop="1">
      <c r="A10" s="8"/>
      <c r="B10" s="9"/>
      <c r="C10" s="10" t="s">
        <v>46</v>
      </c>
      <c r="D10" s="20">
        <f>SUM(D7:D9)</f>
        <v>0</v>
      </c>
      <c r="E10" s="17">
        <f>SUM(E7:E9)</f>
        <v>0</v>
      </c>
      <c r="F10" s="73"/>
    </row>
    <row r="11" spans="1:6" ht="20.25" customHeight="1">
      <c r="A11" s="11"/>
      <c r="C11" s="4"/>
      <c r="E11" s="12" t="s">
        <v>52</v>
      </c>
      <c r="F11" s="3"/>
    </row>
    <row r="12" spans="1:6" ht="23.25" customHeight="1">
      <c r="A12" s="11"/>
      <c r="B12" s="81" t="s">
        <v>69</v>
      </c>
      <c r="C12" s="81"/>
      <c r="D12" s="82"/>
      <c r="E12" s="39">
        <f>IF(D10&lt;40,E10*1,"0")</f>
        <v>0</v>
      </c>
      <c r="F12" s="3"/>
    </row>
    <row r="13" spans="1:6" ht="23.25" customHeight="1">
      <c r="A13" s="84" t="s">
        <v>48</v>
      </c>
      <c r="B13" s="84"/>
      <c r="C13" s="84"/>
      <c r="D13" s="85"/>
      <c r="E13" s="39" t="str">
        <f>IF(AND(D10&gt;=40,D10&lt;80),E10*0.6,"0")</f>
        <v>0</v>
      </c>
      <c r="F13" s="3"/>
    </row>
    <row r="14" spans="1:6" ht="22.5" customHeight="1">
      <c r="A14" s="84" t="s">
        <v>38</v>
      </c>
      <c r="B14" s="84"/>
      <c r="C14" s="84"/>
      <c r="D14" s="85"/>
      <c r="E14" s="39" t="str">
        <f>IF(AND(D10&gt;=80,D10&lt;160),E10*0.55,"0")</f>
        <v>0</v>
      </c>
      <c r="F14" s="3"/>
    </row>
    <row r="15" spans="1:6" ht="22.5" customHeight="1">
      <c r="A15" s="84" t="s">
        <v>39</v>
      </c>
      <c r="B15" s="84"/>
      <c r="C15" s="84"/>
      <c r="D15" s="85"/>
      <c r="E15" s="39" t="str">
        <f>IF(AND(D10&gt;=160,D10&lt;240),E10*0.5,"0")</f>
        <v>0</v>
      </c>
      <c r="F15" s="3"/>
    </row>
    <row r="16" spans="1:6" ht="22.5" customHeight="1">
      <c r="A16" s="84" t="s">
        <v>40</v>
      </c>
      <c r="B16" s="84"/>
      <c r="C16" s="84"/>
      <c r="D16" s="85"/>
      <c r="E16" s="39" t="str">
        <f>IF(D10&gt;=240,E10*0.45,"0")</f>
        <v>0</v>
      </c>
      <c r="F16" s="3"/>
    </row>
    <row r="19" spans="2:3" ht="13.5">
      <c r="B19" s="40" t="s">
        <v>71</v>
      </c>
      <c r="C19" s="3" t="s">
        <v>72</v>
      </c>
    </row>
    <row r="20" ht="14.25" thickBot="1"/>
    <row r="21" spans="1:5" ht="20.25" customHeight="1" thickTop="1">
      <c r="A21" s="62" t="s">
        <v>73</v>
      </c>
      <c r="B21" s="63"/>
      <c r="C21" s="63"/>
      <c r="D21" s="64"/>
      <c r="E21" s="65"/>
    </row>
    <row r="22" spans="1:5" ht="20.25" customHeight="1">
      <c r="A22" s="66"/>
      <c r="B22" s="9"/>
      <c r="C22" s="9"/>
      <c r="D22" s="41"/>
      <c r="E22" s="67"/>
    </row>
    <row r="23" spans="1:5" ht="20.25" customHeight="1">
      <c r="A23" s="66"/>
      <c r="B23" s="9"/>
      <c r="C23" s="9"/>
      <c r="D23" s="41"/>
      <c r="E23" s="67"/>
    </row>
    <row r="24" spans="1:5" ht="20.25" customHeight="1" thickBot="1">
      <c r="A24" s="68"/>
      <c r="B24" s="69"/>
      <c r="C24" s="69"/>
      <c r="D24" s="70"/>
      <c r="E24" s="71"/>
    </row>
    <row r="25" ht="15" thickBot="1" thickTop="1"/>
    <row r="26" spans="1:5" ht="16.5" customHeight="1" thickTop="1">
      <c r="A26" s="22"/>
      <c r="B26" s="22"/>
      <c r="C26" s="50" t="s">
        <v>49</v>
      </c>
      <c r="D26" s="47" t="s">
        <v>35</v>
      </c>
      <c r="E26" s="45" t="s">
        <v>50</v>
      </c>
    </row>
    <row r="27" spans="1:5" ht="13.5">
      <c r="A27" s="23">
        <v>4</v>
      </c>
      <c r="B27" s="22" t="s">
        <v>5</v>
      </c>
      <c r="C27" s="50">
        <v>2000</v>
      </c>
      <c r="D27" s="48"/>
      <c r="E27" s="52">
        <f>C27*D27*6*0.6</f>
        <v>0</v>
      </c>
    </row>
    <row r="28" spans="1:5" ht="13.5">
      <c r="A28" s="23">
        <v>5</v>
      </c>
      <c r="B28" s="22" t="s">
        <v>6</v>
      </c>
      <c r="C28" s="50">
        <v>3500</v>
      </c>
      <c r="D28" s="48"/>
      <c r="E28" s="52">
        <f>C28*D28*6*0.6</f>
        <v>0</v>
      </c>
    </row>
    <row r="29" spans="1:5" ht="13.5">
      <c r="A29" s="23">
        <v>6</v>
      </c>
      <c r="B29" s="22" t="s">
        <v>7</v>
      </c>
      <c r="C29" s="50">
        <v>2000</v>
      </c>
      <c r="D29" s="48"/>
      <c r="E29" s="52">
        <f>C29*D29*6*0.6</f>
        <v>0</v>
      </c>
    </row>
    <row r="30" spans="1:5" ht="13.5">
      <c r="A30" s="23">
        <v>7</v>
      </c>
      <c r="B30" s="22" t="s">
        <v>8</v>
      </c>
      <c r="C30" s="50">
        <v>2000</v>
      </c>
      <c r="D30" s="48"/>
      <c r="E30" s="52">
        <f>C30*D30*6*0.6</f>
        <v>0</v>
      </c>
    </row>
    <row r="31" spans="1:5" ht="13.5">
      <c r="A31" s="23">
        <v>8</v>
      </c>
      <c r="B31" s="22" t="s">
        <v>21</v>
      </c>
      <c r="C31" s="50">
        <v>5000</v>
      </c>
      <c r="D31" s="48"/>
      <c r="E31" s="52">
        <f>C31*D31*0.6</f>
        <v>0</v>
      </c>
    </row>
    <row r="32" spans="1:5" ht="13.5">
      <c r="A32" s="23">
        <v>9</v>
      </c>
      <c r="B32" s="22" t="s">
        <v>9</v>
      </c>
      <c r="C32" s="50">
        <v>1000</v>
      </c>
      <c r="D32" s="48"/>
      <c r="E32" s="52">
        <f>C32*D32*6*0.6</f>
        <v>0</v>
      </c>
    </row>
    <row r="33" spans="1:5" ht="13.5">
      <c r="A33" s="23">
        <v>10</v>
      </c>
      <c r="B33" s="22" t="s">
        <v>78</v>
      </c>
      <c r="C33" s="50">
        <v>1500</v>
      </c>
      <c r="D33" s="48"/>
      <c r="E33" s="52">
        <f>C33*D33*6*0.6</f>
        <v>0</v>
      </c>
    </row>
    <row r="34" spans="1:5" ht="13.5">
      <c r="A34" s="74" t="s">
        <v>77</v>
      </c>
      <c r="B34" s="22" t="s">
        <v>79</v>
      </c>
      <c r="C34" s="50">
        <v>2000</v>
      </c>
      <c r="D34" s="48"/>
      <c r="E34" s="52">
        <f>C34*D34*6*0.6</f>
        <v>0</v>
      </c>
    </row>
    <row r="35" spans="1:5" ht="13.5">
      <c r="A35" s="23">
        <v>11</v>
      </c>
      <c r="B35" s="22" t="s">
        <v>22</v>
      </c>
      <c r="C35" s="50">
        <v>1000</v>
      </c>
      <c r="D35" s="48"/>
      <c r="E35" s="52">
        <f>C35*D35*12*0.6</f>
        <v>0</v>
      </c>
    </row>
    <row r="36" spans="1:5" ht="13.5">
      <c r="A36" s="23">
        <v>12</v>
      </c>
      <c r="B36" s="22" t="s">
        <v>10</v>
      </c>
      <c r="C36" s="50">
        <v>1200</v>
      </c>
      <c r="D36" s="48"/>
      <c r="E36" s="52">
        <f>C36*D36*6*0.6</f>
        <v>0</v>
      </c>
    </row>
    <row r="37" spans="1:5" ht="13.5">
      <c r="A37" s="23">
        <v>13</v>
      </c>
      <c r="B37" s="22" t="s">
        <v>33</v>
      </c>
      <c r="C37" s="50">
        <v>3000</v>
      </c>
      <c r="D37" s="48"/>
      <c r="E37" s="52">
        <f>C37*D37*3*0.6</f>
        <v>0</v>
      </c>
    </row>
    <row r="38" spans="1:5" ht="13.5">
      <c r="A38" s="23">
        <v>14</v>
      </c>
      <c r="B38" s="22" t="s">
        <v>23</v>
      </c>
      <c r="C38" s="50">
        <v>5000</v>
      </c>
      <c r="D38" s="48"/>
      <c r="E38" s="52">
        <f aca="true" t="shared" si="0" ref="E38:E44">C38*D38*0.6</f>
        <v>0</v>
      </c>
    </row>
    <row r="39" spans="1:5" ht="13.5">
      <c r="A39" s="23">
        <v>15</v>
      </c>
      <c r="B39" s="22" t="s">
        <v>24</v>
      </c>
      <c r="C39" s="50">
        <v>8000</v>
      </c>
      <c r="D39" s="48"/>
      <c r="E39" s="52">
        <f t="shared" si="0"/>
        <v>0</v>
      </c>
    </row>
    <row r="40" spans="1:5" ht="13.5">
      <c r="A40" s="23">
        <v>16</v>
      </c>
      <c r="B40" s="22" t="s">
        <v>25</v>
      </c>
      <c r="C40" s="50">
        <v>5000</v>
      </c>
      <c r="D40" s="48"/>
      <c r="E40" s="52">
        <f t="shared" si="0"/>
        <v>0</v>
      </c>
    </row>
    <row r="41" spans="1:5" ht="13.5">
      <c r="A41" s="23">
        <v>17</v>
      </c>
      <c r="B41" s="22" t="s">
        <v>26</v>
      </c>
      <c r="C41" s="50">
        <v>10000</v>
      </c>
      <c r="D41" s="48"/>
      <c r="E41" s="52">
        <f t="shared" si="0"/>
        <v>0</v>
      </c>
    </row>
    <row r="42" spans="1:5" ht="13.5">
      <c r="A42" s="23">
        <v>18</v>
      </c>
      <c r="B42" s="22" t="s">
        <v>27</v>
      </c>
      <c r="C42" s="50">
        <v>10000</v>
      </c>
      <c r="D42" s="48"/>
      <c r="E42" s="52">
        <f t="shared" si="0"/>
        <v>0</v>
      </c>
    </row>
    <row r="43" spans="1:5" ht="13.5">
      <c r="A43" s="23">
        <v>19</v>
      </c>
      <c r="B43" s="22" t="s">
        <v>28</v>
      </c>
      <c r="C43" s="50">
        <v>10000</v>
      </c>
      <c r="D43" s="48"/>
      <c r="E43" s="52">
        <f t="shared" si="0"/>
        <v>0</v>
      </c>
    </row>
    <row r="44" spans="1:5" ht="13.5">
      <c r="A44" s="23">
        <v>20</v>
      </c>
      <c r="B44" s="22" t="s">
        <v>29</v>
      </c>
      <c r="C44" s="50">
        <v>10000</v>
      </c>
      <c r="D44" s="48"/>
      <c r="E44" s="52">
        <f t="shared" si="0"/>
        <v>0</v>
      </c>
    </row>
    <row r="45" spans="1:6" ht="13.5">
      <c r="A45" s="24">
        <v>21</v>
      </c>
      <c r="B45" s="22" t="s">
        <v>30</v>
      </c>
      <c r="C45" s="50">
        <v>40000</v>
      </c>
      <c r="D45" s="48"/>
      <c r="E45" s="52">
        <f>D45*40000</f>
        <v>0</v>
      </c>
      <c r="F45" s="21" t="s">
        <v>37</v>
      </c>
    </row>
    <row r="46" spans="1:5" ht="13.5">
      <c r="A46" s="24">
        <v>22</v>
      </c>
      <c r="B46" s="1" t="s">
        <v>11</v>
      </c>
      <c r="C46" s="50">
        <v>4000</v>
      </c>
      <c r="D46" s="48"/>
      <c r="E46" s="52">
        <f aca="true" t="shared" si="1" ref="E46:E57">C46*D46*6*0.6</f>
        <v>0</v>
      </c>
    </row>
    <row r="47" spans="1:5" ht="13.5">
      <c r="A47" s="25" t="s">
        <v>45</v>
      </c>
      <c r="B47" s="1" t="s">
        <v>12</v>
      </c>
      <c r="C47" s="50">
        <v>5000</v>
      </c>
      <c r="D47" s="48"/>
      <c r="E47" s="52">
        <f t="shared" si="1"/>
        <v>0</v>
      </c>
    </row>
    <row r="48" spans="1:5" ht="13.5">
      <c r="A48" s="25" t="s">
        <v>45</v>
      </c>
      <c r="B48" s="1" t="s">
        <v>13</v>
      </c>
      <c r="C48" s="50">
        <v>4000</v>
      </c>
      <c r="D48" s="48"/>
      <c r="E48" s="52">
        <f t="shared" si="1"/>
        <v>0</v>
      </c>
    </row>
    <row r="49" spans="1:5" ht="13.5">
      <c r="A49" s="26"/>
      <c r="B49" s="1" t="s">
        <v>14</v>
      </c>
      <c r="C49" s="50">
        <v>5000</v>
      </c>
      <c r="D49" s="48"/>
      <c r="E49" s="52">
        <f t="shared" si="1"/>
        <v>0</v>
      </c>
    </row>
    <row r="50" spans="1:5" ht="13.5">
      <c r="A50" s="27">
        <v>23</v>
      </c>
      <c r="B50" s="1" t="s">
        <v>15</v>
      </c>
      <c r="C50" s="50">
        <v>3000</v>
      </c>
      <c r="D50" s="48"/>
      <c r="E50" s="52">
        <f t="shared" si="1"/>
        <v>0</v>
      </c>
    </row>
    <row r="51" spans="1:5" ht="13.5">
      <c r="A51" s="25" t="s">
        <v>45</v>
      </c>
      <c r="B51" s="1" t="s">
        <v>16</v>
      </c>
      <c r="C51" s="50">
        <v>4000</v>
      </c>
      <c r="D51" s="48"/>
      <c r="E51" s="52">
        <f t="shared" si="1"/>
        <v>0</v>
      </c>
    </row>
    <row r="52" spans="1:5" ht="13.5">
      <c r="A52" s="28"/>
      <c r="B52" s="1" t="s">
        <v>66</v>
      </c>
      <c r="C52" s="50">
        <v>3000</v>
      </c>
      <c r="D52" s="48"/>
      <c r="E52" s="52">
        <f t="shared" si="1"/>
        <v>0</v>
      </c>
    </row>
    <row r="53" spans="1:5" ht="13.5">
      <c r="A53" s="26"/>
      <c r="B53" s="1" t="s">
        <v>67</v>
      </c>
      <c r="C53" s="50">
        <v>4000</v>
      </c>
      <c r="D53" s="48"/>
      <c r="E53" s="52">
        <f t="shared" si="1"/>
        <v>0</v>
      </c>
    </row>
    <row r="54" spans="1:5" ht="13.5">
      <c r="A54" s="27">
        <v>24</v>
      </c>
      <c r="B54" s="1" t="s">
        <v>17</v>
      </c>
      <c r="C54" s="50">
        <v>3000</v>
      </c>
      <c r="D54" s="48"/>
      <c r="E54" s="52">
        <f t="shared" si="1"/>
        <v>0</v>
      </c>
    </row>
    <row r="55" spans="1:5" ht="13.5">
      <c r="A55" s="28"/>
      <c r="B55" s="1" t="s">
        <v>18</v>
      </c>
      <c r="C55" s="50">
        <v>3000</v>
      </c>
      <c r="D55" s="48"/>
      <c r="E55" s="52">
        <f t="shared" si="1"/>
        <v>0</v>
      </c>
    </row>
    <row r="56" spans="1:5" ht="13.5">
      <c r="A56" s="26"/>
      <c r="B56" s="29" t="s">
        <v>19</v>
      </c>
      <c r="C56" s="51">
        <v>3000</v>
      </c>
      <c r="D56" s="55"/>
      <c r="E56" s="53">
        <f t="shared" si="1"/>
        <v>0</v>
      </c>
    </row>
    <row r="57" spans="1:5" ht="13.5">
      <c r="A57" s="30">
        <v>25</v>
      </c>
      <c r="B57" s="31" t="s">
        <v>20</v>
      </c>
      <c r="C57" s="32">
        <v>1000</v>
      </c>
      <c r="D57" s="55"/>
      <c r="E57" s="53">
        <f t="shared" si="1"/>
        <v>0</v>
      </c>
    </row>
    <row r="58" spans="1:5" ht="14.25" thickBot="1">
      <c r="A58" s="33" t="s">
        <v>45</v>
      </c>
      <c r="B58" s="34" t="s">
        <v>54</v>
      </c>
      <c r="C58" s="35"/>
      <c r="D58" s="56"/>
      <c r="E58" s="54"/>
    </row>
    <row r="59" spans="3:5" ht="39" customHeight="1" thickTop="1">
      <c r="C59" s="4" t="s">
        <v>46</v>
      </c>
      <c r="D59" s="20">
        <f>SUM(D27:D58)</f>
        <v>0</v>
      </c>
      <c r="E59" s="72">
        <f>SUM(E27:E58)</f>
        <v>0</v>
      </c>
    </row>
    <row r="62" ht="20.25">
      <c r="A62" s="14" t="s">
        <v>59</v>
      </c>
    </row>
    <row r="63" ht="14.25" thickBot="1"/>
    <row r="64" spans="1:5" ht="14.25" thickTop="1">
      <c r="A64" s="22"/>
      <c r="B64" s="22"/>
      <c r="C64" s="44" t="s">
        <v>49</v>
      </c>
      <c r="D64" s="47" t="s">
        <v>51</v>
      </c>
      <c r="E64" s="59" t="s">
        <v>50</v>
      </c>
    </row>
    <row r="65" spans="1:5" ht="13.5">
      <c r="A65" s="23" t="s">
        <v>55</v>
      </c>
      <c r="B65" s="22" t="s">
        <v>61</v>
      </c>
      <c r="C65" s="50">
        <v>1000</v>
      </c>
      <c r="D65" s="48"/>
      <c r="E65" s="60">
        <f>C65*D65*50*0.6</f>
        <v>0</v>
      </c>
    </row>
    <row r="66" spans="1:5" ht="13.5">
      <c r="A66" s="23" t="s">
        <v>56</v>
      </c>
      <c r="B66" s="22" t="s">
        <v>62</v>
      </c>
      <c r="C66" s="50">
        <v>1000</v>
      </c>
      <c r="D66" s="48"/>
      <c r="E66" s="60">
        <f>C66*D66*50*0.6</f>
        <v>0</v>
      </c>
    </row>
    <row r="67" spans="1:5" ht="13.5">
      <c r="A67" s="23" t="s">
        <v>57</v>
      </c>
      <c r="B67" s="22" t="s">
        <v>34</v>
      </c>
      <c r="C67" s="50">
        <v>1500</v>
      </c>
      <c r="D67" s="48"/>
      <c r="E67" s="60">
        <f>C67*D67*3*0.6</f>
        <v>0</v>
      </c>
    </row>
    <row r="68" spans="1:5" ht="13.5">
      <c r="A68" s="23" t="s">
        <v>58</v>
      </c>
      <c r="B68" s="22" t="s">
        <v>31</v>
      </c>
      <c r="C68" s="50">
        <v>80</v>
      </c>
      <c r="D68" s="48"/>
      <c r="E68" s="60">
        <f>C68*D68*12*0.6</f>
        <v>0</v>
      </c>
    </row>
    <row r="69" spans="1:6" ht="13.5">
      <c r="A69" s="24" t="s">
        <v>60</v>
      </c>
      <c r="B69" s="31" t="s">
        <v>32</v>
      </c>
      <c r="C69" s="57">
        <v>3000</v>
      </c>
      <c r="D69" s="48"/>
      <c r="E69" s="60">
        <f>D69*3000</f>
        <v>0</v>
      </c>
      <c r="F69" s="13" t="s">
        <v>36</v>
      </c>
    </row>
    <row r="70" spans="1:5" ht="14.25" customHeight="1" thickBot="1">
      <c r="A70" s="36"/>
      <c r="B70" s="37" t="s">
        <v>68</v>
      </c>
      <c r="C70" s="58"/>
      <c r="D70" s="61"/>
      <c r="E70" s="60">
        <v>0</v>
      </c>
    </row>
    <row r="71" spans="2:5" ht="30.75" customHeight="1" thickTop="1">
      <c r="B71" s="38" t="s">
        <v>70</v>
      </c>
      <c r="C71" s="4" t="s">
        <v>46</v>
      </c>
      <c r="D71" s="20">
        <f>SUM(D65:D69)</f>
        <v>0</v>
      </c>
      <c r="E71" s="19">
        <f>SUM(E65:E70)</f>
        <v>0</v>
      </c>
    </row>
    <row r="72" ht="13.5">
      <c r="B72" s="4" t="s">
        <v>2</v>
      </c>
    </row>
    <row r="74" spans="2:5" ht="27.75" customHeight="1">
      <c r="B74" s="75" t="s">
        <v>80</v>
      </c>
      <c r="C74" s="15"/>
      <c r="D74" s="16" t="s">
        <v>0</v>
      </c>
      <c r="E74" s="18">
        <f>E12+E13+E14+E15+E16+E59+E71</f>
        <v>0</v>
      </c>
    </row>
    <row r="75" spans="2:5" ht="27.75" customHeight="1">
      <c r="B75" s="76" t="s">
        <v>81</v>
      </c>
      <c r="C75" s="15"/>
      <c r="D75" s="16" t="s">
        <v>3</v>
      </c>
      <c r="E75" s="18">
        <f>E74*0.08</f>
        <v>0</v>
      </c>
    </row>
    <row r="76" spans="2:5" ht="27.75" customHeight="1">
      <c r="B76" s="77" t="s">
        <v>82</v>
      </c>
      <c r="C76" s="15"/>
      <c r="D76" s="16" t="s">
        <v>4</v>
      </c>
      <c r="E76" s="18">
        <f>SUM(E74:E75)</f>
        <v>0</v>
      </c>
    </row>
    <row r="77" ht="14.25" thickBot="1"/>
    <row r="78" spans="1:5" ht="14.25" thickTop="1">
      <c r="A78" s="62" t="s">
        <v>74</v>
      </c>
      <c r="B78" s="63"/>
      <c r="C78" s="63"/>
      <c r="D78" s="64"/>
      <c r="E78" s="65"/>
    </row>
    <row r="79" spans="1:5" ht="13.5">
      <c r="A79" s="66"/>
      <c r="B79" s="9"/>
      <c r="C79" s="9"/>
      <c r="D79" s="41"/>
      <c r="E79" s="67"/>
    </row>
    <row r="80" spans="1:5" ht="13.5">
      <c r="A80" s="66"/>
      <c r="B80" s="9"/>
      <c r="C80" s="9"/>
      <c r="D80" s="41"/>
      <c r="E80" s="67"/>
    </row>
    <row r="81" spans="1:5" ht="13.5">
      <c r="A81" s="66"/>
      <c r="B81" s="9"/>
      <c r="C81" s="9"/>
      <c r="D81" s="41"/>
      <c r="E81" s="67"/>
    </row>
    <row r="82" spans="1:5" ht="13.5">
      <c r="A82" s="66"/>
      <c r="B82" s="9"/>
      <c r="C82" s="9"/>
      <c r="D82" s="41"/>
      <c r="E82" s="67"/>
    </row>
    <row r="83" spans="1:5" ht="13.5">
      <c r="A83" s="66"/>
      <c r="B83" s="9"/>
      <c r="C83" s="9"/>
      <c r="D83" s="41"/>
      <c r="E83" s="67"/>
    </row>
    <row r="84" spans="1:5" ht="13.5">
      <c r="A84" s="66"/>
      <c r="B84" s="9"/>
      <c r="C84" s="9"/>
      <c r="D84" s="41"/>
      <c r="E84" s="67"/>
    </row>
    <row r="85" spans="1:5" ht="13.5">
      <c r="A85" s="66"/>
      <c r="B85" s="9"/>
      <c r="C85" s="9"/>
      <c r="D85" s="41"/>
      <c r="E85" s="67"/>
    </row>
    <row r="86" spans="1:5" ht="13.5">
      <c r="A86" s="66"/>
      <c r="B86" s="9"/>
      <c r="C86" s="9"/>
      <c r="D86" s="41"/>
      <c r="E86" s="67"/>
    </row>
    <row r="87" spans="1:5" ht="13.5">
      <c r="A87" s="66"/>
      <c r="B87" s="9"/>
      <c r="C87" s="9"/>
      <c r="D87" s="41"/>
      <c r="E87" s="67"/>
    </row>
    <row r="88" spans="1:5" ht="13.5">
      <c r="A88" s="66"/>
      <c r="B88" s="9"/>
      <c r="C88" s="9"/>
      <c r="D88" s="41"/>
      <c r="E88" s="67"/>
    </row>
    <row r="89" spans="1:5" ht="13.5">
      <c r="A89" s="66"/>
      <c r="B89" s="9"/>
      <c r="C89" s="9"/>
      <c r="D89" s="41"/>
      <c r="E89" s="67"/>
    </row>
    <row r="90" spans="1:5" ht="13.5">
      <c r="A90" s="66"/>
      <c r="B90" s="9"/>
      <c r="C90" s="9"/>
      <c r="D90" s="41"/>
      <c r="E90" s="67"/>
    </row>
    <row r="91" spans="1:5" ht="13.5">
      <c r="A91" s="66"/>
      <c r="B91" s="9"/>
      <c r="C91" s="9"/>
      <c r="D91" s="41"/>
      <c r="E91" s="67"/>
    </row>
    <row r="92" spans="1:5" ht="14.25" thickBot="1">
      <c r="A92" s="68"/>
      <c r="B92" s="69"/>
      <c r="C92" s="69"/>
      <c r="D92" s="69"/>
      <c r="E92" s="71"/>
    </row>
    <row r="93" spans="1:5" ht="14.25" thickTop="1">
      <c r="A93" s="9"/>
      <c r="B93" s="9"/>
      <c r="C93" s="9"/>
      <c r="D93" s="9"/>
      <c r="E93" s="42"/>
    </row>
    <row r="94" spans="1:5" ht="24" customHeight="1">
      <c r="A94" s="80" t="s">
        <v>76</v>
      </c>
      <c r="B94" s="80"/>
      <c r="C94" s="80"/>
      <c r="D94" s="80"/>
      <c r="E94" s="80"/>
    </row>
    <row r="95" spans="1:5" ht="13.5">
      <c r="A95" s="9"/>
      <c r="B95" s="9"/>
      <c r="C95" s="9"/>
      <c r="D95" s="9"/>
      <c r="E95" s="42"/>
    </row>
    <row r="96" spans="2:4" ht="13.5">
      <c r="B96" s="86" t="s">
        <v>1</v>
      </c>
      <c r="C96" s="86"/>
      <c r="D96" s="86"/>
    </row>
    <row r="97" spans="2:4" ht="13.5">
      <c r="B97" s="78" t="s">
        <v>41</v>
      </c>
      <c r="C97" s="78"/>
      <c r="D97" s="78"/>
    </row>
    <row r="98" spans="2:4" ht="18">
      <c r="B98" s="78" t="s">
        <v>75</v>
      </c>
      <c r="C98" s="78"/>
      <c r="D98" s="78"/>
    </row>
    <row r="99" spans="2:4" ht="18">
      <c r="B99" s="79" t="s">
        <v>83</v>
      </c>
      <c r="C99" s="79"/>
      <c r="D99" s="79"/>
    </row>
    <row r="100" spans="2:4" ht="22.5">
      <c r="B100" s="83" t="s">
        <v>42</v>
      </c>
      <c r="C100" s="83"/>
      <c r="D100" s="83"/>
    </row>
  </sheetData>
  <mergeCells count="11">
    <mergeCell ref="B100:D100"/>
    <mergeCell ref="A13:D13"/>
    <mergeCell ref="A14:D14"/>
    <mergeCell ref="A15:D15"/>
    <mergeCell ref="A16:D16"/>
    <mergeCell ref="B96:D96"/>
    <mergeCell ref="B97:D97"/>
    <mergeCell ref="B98:D98"/>
    <mergeCell ref="B99:D99"/>
    <mergeCell ref="A94:E94"/>
    <mergeCell ref="B12:D12"/>
  </mergeCells>
  <hyperlinks>
    <hyperlink ref="B19" r:id="rId1" display="http://www.777angel.com/windjewelry/wj/wj01.htm"/>
    <hyperlink ref="A94" r:id="rId2" display="入力後メールに添付し、送信をお願いいたします。"/>
  </hyperlinks>
  <printOptions/>
  <pageMargins left="0.47" right="0.17" top="0.32" bottom="0.38" header="0.12" footer="0.28"/>
  <pageSetup horizontalDpi="360" verticalDpi="360" orientation="portrait" paperSize="9" scale="90" r:id="rId3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</dc:creator>
  <cp:keywords/>
  <dc:description/>
  <cp:lastModifiedBy>AngelRose</cp:lastModifiedBy>
  <cp:lastPrinted>2014-03-03T06:02:05Z</cp:lastPrinted>
  <dcterms:created xsi:type="dcterms:W3CDTF">2014-01-27T02:56:17Z</dcterms:created>
  <dcterms:modified xsi:type="dcterms:W3CDTF">2015-02-09T04:50:04Z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